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hanwedin/Downloads/"/>
    </mc:Choice>
  </mc:AlternateContent>
  <xr:revisionPtr revIDLastSave="0" documentId="13_ncr:1_{F2A0E7B6-B261-7844-83E3-DBDAF2B59A19}" xr6:coauthVersionLast="47" xr6:coauthVersionMax="47" xr10:uidLastSave="{00000000-0000-0000-0000-000000000000}"/>
  <bookViews>
    <workbookView xWindow="0" yWindow="760" windowWidth="30240" windowHeight="18880" activeTab="2" xr2:uid="{67FD26DE-AE05-48C8-B50C-350EEFE4F9DD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" i="2" l="1"/>
  <c r="D13" i="2"/>
  <c r="D14" i="2"/>
  <c r="D15" i="2" l="1"/>
  <c r="D39" i="2"/>
  <c r="D10" i="2"/>
  <c r="D17" i="2" l="1"/>
  <c r="D18" i="2" s="1"/>
  <c r="D28" i="2"/>
  <c r="D23" i="2"/>
  <c r="D27" i="1"/>
  <c r="D14" i="1"/>
  <c r="D29" i="2" l="1"/>
  <c r="D40" i="2"/>
  <c r="D38" i="1"/>
  <c r="D28" i="1"/>
  <c r="D13" i="1"/>
  <c r="D15" i="1" s="1"/>
  <c r="D17" i="1" s="1"/>
  <c r="D37" i="1"/>
  <c r="D23" i="1"/>
  <c r="D10" i="1"/>
  <c r="E39" i="1"/>
  <c r="E28" i="1"/>
  <c r="E23" i="1"/>
  <c r="E13" i="1"/>
  <c r="E15" i="1" s="1"/>
  <c r="E17" i="1" s="1"/>
  <c r="E10" i="1"/>
  <c r="D18" i="1" l="1"/>
  <c r="E18" i="1"/>
  <c r="D29" i="1"/>
  <c r="D39" i="1"/>
  <c r="D40" i="1"/>
  <c r="E29" i="1"/>
  <c r="E40" i="1" s="1"/>
</calcChain>
</file>

<file path=xl/sharedStrings.xml><?xml version="1.0" encoding="utf-8"?>
<sst xmlns="http://schemas.openxmlformats.org/spreadsheetml/2006/main" count="90" uniqueCount="85">
  <si>
    <t>Tillgångar</t>
  </si>
  <si>
    <t>Immateriella anläggningstillgångar</t>
  </si>
  <si>
    <t>Materiella anläggningstillgångar</t>
  </si>
  <si>
    <t>Omsättningstillgångar</t>
  </si>
  <si>
    <t>Kortfristiga fordringar</t>
  </si>
  <si>
    <t>Eget kapital och skulder</t>
  </si>
  <si>
    <t>Eget kapital</t>
  </si>
  <si>
    <t>Bundet eget kapital</t>
  </si>
  <si>
    <t>Fritt eget kapital</t>
  </si>
  <si>
    <t>Skulder</t>
  </si>
  <si>
    <t>Långfristiga skulder</t>
  </si>
  <si>
    <t>Kortfristiga skulder</t>
  </si>
  <si>
    <t>SUMMA EGET KAPITAL OCH SKULDER</t>
  </si>
  <si>
    <t xml:space="preserve">och liknande rättigheter </t>
  </si>
  <si>
    <t>Inventarier</t>
  </si>
  <si>
    <t xml:space="preserve">Övriga fordringar </t>
  </si>
  <si>
    <t xml:space="preserve">Upplupna kostnader och förutbetalda intäkter </t>
  </si>
  <si>
    <t xml:space="preserve">Summa kortfristiga skulder </t>
  </si>
  <si>
    <t xml:space="preserve">Summa kortfristiga fordringar </t>
  </si>
  <si>
    <t xml:space="preserve">Kassa och bank </t>
  </si>
  <si>
    <t xml:space="preserve">Summa omsättningstillgångar </t>
  </si>
  <si>
    <t xml:space="preserve">SUMMA TILLGÅNGAR </t>
  </si>
  <si>
    <t xml:space="preserve">Överkursfond </t>
  </si>
  <si>
    <t xml:space="preserve">Periodens resultat </t>
  </si>
  <si>
    <t xml:space="preserve">Summa fritt eget kapital </t>
  </si>
  <si>
    <t xml:space="preserve">Summa eget kapital </t>
  </si>
  <si>
    <t xml:space="preserve">Leverantörsskulder </t>
  </si>
  <si>
    <t xml:space="preserve">Övriga kortfristiga skulder </t>
  </si>
  <si>
    <t xml:space="preserve">Summa bundet eget kapital </t>
  </si>
  <si>
    <t xml:space="preserve">Aktiekapital </t>
  </si>
  <si>
    <t>Patent, licenser, varumärken</t>
  </si>
  <si>
    <t xml:space="preserve">Summa anläggningstillgångar </t>
  </si>
  <si>
    <t xml:space="preserve">Skulder till kreditinstitut </t>
  </si>
  <si>
    <t>Balanserat resultat</t>
  </si>
  <si>
    <t xml:space="preserve">Förutbetalda kostnader och upplupna intäkter </t>
  </si>
  <si>
    <t>header</t>
  </si>
  <si>
    <t>Not</t>
  </si>
  <si>
    <t>Width=5%</t>
  </si>
  <si>
    <t>kSEK</t>
  </si>
  <si>
    <t>width=14%</t>
  </si>
  <si>
    <t>Assets</t>
  </si>
  <si>
    <t>Intangible assets</t>
  </si>
  <si>
    <t>Tangible assets</t>
  </si>
  <si>
    <t>Patents, licenses, trademarks</t>
  </si>
  <si>
    <t>and similar rights</t>
  </si>
  <si>
    <t>Equipment &amp; tools</t>
  </si>
  <si>
    <t>Total non-current assets</t>
  </si>
  <si>
    <t>Current assets</t>
  </si>
  <si>
    <t>Short-term receivables</t>
  </si>
  <si>
    <t>Other receivables</t>
  </si>
  <si>
    <t>Prepaid expenses &amp; accrued income</t>
  </si>
  <si>
    <t>Total short-term receivables</t>
  </si>
  <si>
    <t>Cash &amp; cash equivalents</t>
  </si>
  <si>
    <t>Total current assets</t>
  </si>
  <si>
    <t>TOTAL ASSETS</t>
  </si>
  <si>
    <t>Equity &amp; liabilities</t>
  </si>
  <si>
    <t>Equity</t>
  </si>
  <si>
    <t>Restricted equity</t>
  </si>
  <si>
    <t>Share capial</t>
  </si>
  <si>
    <t>Total restricted equity</t>
  </si>
  <si>
    <t>Unrestricted equity</t>
  </si>
  <si>
    <t>Share premium fund</t>
  </si>
  <si>
    <t>Result of the period</t>
  </si>
  <si>
    <t>Retained earnings</t>
  </si>
  <si>
    <t>Total unrestricted capital</t>
  </si>
  <si>
    <t>Debt</t>
  </si>
  <si>
    <t>Long-term debt</t>
  </si>
  <si>
    <t>Loans</t>
  </si>
  <si>
    <t>Short-term debt</t>
  </si>
  <si>
    <t>Account payables</t>
  </si>
  <si>
    <t>Other short-term debt</t>
  </si>
  <si>
    <t>Accrued expenses and defferred income</t>
  </si>
  <si>
    <t>Total short-term debt</t>
  </si>
  <si>
    <t>TOTAL EQUITY &amp; LIABILITIES</t>
  </si>
  <si>
    <t>Total equity</t>
  </si>
  <si>
    <t>Kortfristig del av skuld till kreditinstitut</t>
  </si>
  <si>
    <t>Short-term loans</t>
  </si>
  <si>
    <t>2021-12-31</t>
  </si>
  <si>
    <t>Tecknat men ej inbetalt kapital</t>
  </si>
  <si>
    <t>Skatteskuld</t>
  </si>
  <si>
    <t>_3_</t>
  </si>
  <si>
    <t>Subscribed unpaid capital</t>
  </si>
  <si>
    <t>Tax debt</t>
  </si>
  <si>
    <t>2022-03-31</t>
  </si>
  <si>
    <t>2022-12-31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</si>
</sst>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"/>
    <numFmt numFmtId="165" formatCode="#,##0.0"/>
    <numFmt numFmtId="166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Open Sans"/>
      <family val="2"/>
    </font>
    <font>
      <b/>
      <sz val="11"/>
      <color theme="1"/>
      <name val="Open Sans"/>
      <family val="2"/>
    </font>
    <font>
      <sz val="11"/>
      <name val="Open Sans"/>
      <family val="2"/>
    </font>
    <font>
      <sz val="11"/>
      <color theme="1"/>
      <name val="Open Sans"/>
      <family val="2"/>
    </font>
    <font>
      <sz val="11"/>
      <color theme="1"/>
      <name val="Open Sans"/>
      <family val="2"/>
    </font>
    <font>
      <b/>
      <sz val="11"/>
      <name val="Open Sans"/>
      <family val="2"/>
    </font>
    <font>
      <sz val="11"/>
      <name val="Open Sans"/>
      <family val="2"/>
    </font>
    <font>
      <b/>
      <sz val="11"/>
      <color theme="1"/>
      <name val="Open Sans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0" fillId="0" borderId="0" applyFont="0" applyFill="0" applyBorder="0" applyAlignment="0" applyProtection="0"/>
  </cellStyleXfs>
  <cellXfs count="48">
    <xf numFmtId="0" fontId="0" fillId="0" borderId="0" xfId="0"/>
    <xf numFmtId="0" fontId="0" fillId="3" borderId="0" xfId="0" applyFill="1"/>
    <xf numFmtId="0" fontId="2" fillId="3" borderId="1" xfId="1" applyFont="1" applyFill="1" applyBorder="1"/>
    <xf numFmtId="14" fontId="3" fillId="3" borderId="1" xfId="0" quotePrefix="1" applyNumberFormat="1" applyFont="1" applyFill="1" applyBorder="1" applyAlignment="1">
      <alignment horizontal="center" wrapText="1"/>
    </xf>
    <xf numFmtId="14" fontId="3" fillId="3" borderId="0" xfId="0" quotePrefix="1" applyNumberFormat="1" applyFont="1" applyFill="1" applyAlignment="1">
      <alignment horizontal="center" wrapText="1"/>
    </xf>
    <xf numFmtId="164" fontId="4" fillId="3" borderId="0" xfId="0" applyNumberFormat="1" applyFont="1" applyFill="1" applyAlignment="1">
      <alignment horizontal="left" vertical="center" wrapText="1"/>
    </xf>
    <xf numFmtId="164" fontId="4" fillId="3" borderId="1" xfId="0" applyNumberFormat="1" applyFont="1" applyFill="1" applyBorder="1" applyAlignment="1">
      <alignment horizontal="left" vertical="center" wrapText="1"/>
    </xf>
    <xf numFmtId="164" fontId="4" fillId="3" borderId="1" xfId="1" applyNumberFormat="1" applyFont="1" applyFill="1" applyBorder="1" applyAlignment="1">
      <alignment horizontal="center"/>
    </xf>
    <xf numFmtId="164" fontId="5" fillId="3" borderId="1" xfId="1" applyNumberFormat="1" applyFont="1" applyFill="1" applyBorder="1" applyAlignment="1">
      <alignment horizontal="left"/>
    </xf>
    <xf numFmtId="164" fontId="4" fillId="3" borderId="0" xfId="1" applyNumberFormat="1" applyFont="1" applyFill="1" applyAlignment="1">
      <alignment horizontal="center"/>
    </xf>
    <xf numFmtId="164" fontId="2" fillId="3" borderId="0" xfId="0" applyNumberFormat="1" applyFont="1" applyFill="1" applyAlignment="1">
      <alignment horizontal="left" vertical="center" wrapText="1"/>
    </xf>
    <xf numFmtId="164" fontId="3" fillId="3" borderId="0" xfId="1" applyNumberFormat="1" applyFont="1" applyFill="1" applyAlignment="1">
      <alignment horizontal="left"/>
    </xf>
    <xf numFmtId="0" fontId="2" fillId="3" borderId="0" xfId="1" applyFont="1" applyFill="1"/>
    <xf numFmtId="0" fontId="2" fillId="3" borderId="0" xfId="0" applyFont="1" applyFill="1" applyAlignment="1">
      <alignment horizontal="left" vertical="center" wrapText="1"/>
    </xf>
    <xf numFmtId="165" fontId="4" fillId="3" borderId="0" xfId="0" applyNumberFormat="1" applyFont="1" applyFill="1" applyAlignment="1">
      <alignment horizontal="left" vertical="center" wrapText="1"/>
    </xf>
    <xf numFmtId="0" fontId="4" fillId="3" borderId="0" xfId="0" applyFont="1" applyFill="1" applyAlignment="1">
      <alignment horizontal="left" vertical="center" wrapText="1"/>
    </xf>
    <xf numFmtId="165" fontId="2" fillId="3" borderId="0" xfId="0" applyNumberFormat="1" applyFont="1" applyFill="1" applyAlignment="1">
      <alignment horizontal="left" vertical="center" wrapText="1"/>
    </xf>
    <xf numFmtId="165" fontId="2" fillId="3" borderId="0" xfId="1" applyNumberFormat="1" applyFont="1" applyFill="1" applyAlignment="1">
      <alignment horizontal="center"/>
    </xf>
    <xf numFmtId="0" fontId="3" fillId="3" borderId="0" xfId="1" applyFont="1" applyFill="1" applyAlignment="1">
      <alignment horizontal="left"/>
    </xf>
    <xf numFmtId="0" fontId="5" fillId="3" borderId="1" xfId="1" applyFont="1" applyFill="1" applyBorder="1" applyAlignment="1">
      <alignment horizontal="left"/>
    </xf>
    <xf numFmtId="165" fontId="2" fillId="3" borderId="1" xfId="0" applyNumberFormat="1" applyFont="1" applyFill="1" applyBorder="1" applyAlignment="1">
      <alignment horizontal="left" vertical="center" wrapText="1"/>
    </xf>
    <xf numFmtId="164" fontId="3" fillId="3" borderId="1" xfId="1" applyNumberFormat="1" applyFont="1" applyFill="1" applyBorder="1" applyAlignment="1">
      <alignment horizontal="left"/>
    </xf>
    <xf numFmtId="0" fontId="3" fillId="3" borderId="1" xfId="1" applyFont="1" applyFill="1" applyBorder="1" applyAlignment="1">
      <alignment horizontal="left"/>
    </xf>
    <xf numFmtId="166" fontId="3" fillId="2" borderId="0" xfId="2" quotePrefix="1" applyNumberFormat="1" applyFont="1" applyFill="1" applyBorder="1" applyAlignment="1">
      <alignment horizontal="right" wrapText="1"/>
    </xf>
    <xf numFmtId="166" fontId="3" fillId="0" borderId="0" xfId="2" quotePrefix="1" applyNumberFormat="1" applyFont="1" applyFill="1" applyBorder="1" applyAlignment="1">
      <alignment horizontal="right" wrapText="1"/>
    </xf>
    <xf numFmtId="166" fontId="6" fillId="2" borderId="0" xfId="2" quotePrefix="1" applyNumberFormat="1" applyFont="1" applyFill="1" applyBorder="1" applyAlignment="1">
      <alignment horizontal="right" wrapText="1"/>
    </xf>
    <xf numFmtId="166" fontId="6" fillId="0" borderId="0" xfId="2" quotePrefix="1" applyNumberFormat="1" applyFont="1" applyFill="1" applyBorder="1" applyAlignment="1">
      <alignment horizontal="right" wrapText="1"/>
    </xf>
    <xf numFmtId="166" fontId="4" fillId="2" borderId="1" xfId="2" applyNumberFormat="1" applyFont="1" applyFill="1" applyBorder="1" applyAlignment="1">
      <alignment horizontal="right" vertical="center" wrapText="1"/>
    </xf>
    <xf numFmtId="166" fontId="4" fillId="0" borderId="1" xfId="2" applyNumberFormat="1" applyFont="1" applyFill="1" applyBorder="1" applyAlignment="1">
      <alignment horizontal="right"/>
    </xf>
    <xf numFmtId="166" fontId="6" fillId="2" borderId="1" xfId="2" quotePrefix="1" applyNumberFormat="1" applyFont="1" applyFill="1" applyBorder="1" applyAlignment="1">
      <alignment horizontal="right" wrapText="1"/>
    </xf>
    <xf numFmtId="166" fontId="6" fillId="0" borderId="1" xfId="2" quotePrefix="1" applyNumberFormat="1" applyFont="1" applyFill="1" applyBorder="1" applyAlignment="1">
      <alignment horizontal="right" wrapText="1"/>
    </xf>
    <xf numFmtId="166" fontId="7" fillId="2" borderId="1" xfId="2" applyNumberFormat="1" applyFont="1" applyFill="1" applyBorder="1" applyAlignment="1">
      <alignment horizontal="right" vertical="center" wrapText="1"/>
    </xf>
    <xf numFmtId="166" fontId="7" fillId="0" borderId="1" xfId="2" applyNumberFormat="1" applyFont="1" applyFill="1" applyBorder="1" applyAlignment="1">
      <alignment horizontal="right" vertical="center" wrapText="1"/>
    </xf>
    <xf numFmtId="166" fontId="8" fillId="2" borderId="1" xfId="2" applyNumberFormat="1" applyFont="1" applyFill="1" applyBorder="1" applyAlignment="1">
      <alignment horizontal="right" vertical="center" wrapText="1"/>
    </xf>
    <xf numFmtId="166" fontId="8" fillId="0" borderId="1" xfId="2" applyNumberFormat="1" applyFont="1" applyFill="1" applyBorder="1" applyAlignment="1">
      <alignment horizontal="right"/>
    </xf>
    <xf numFmtId="166" fontId="2" fillId="2" borderId="0" xfId="2" applyNumberFormat="1" applyFont="1" applyFill="1" applyBorder="1" applyAlignment="1">
      <alignment horizontal="right" vertical="center" wrapText="1"/>
    </xf>
    <xf numFmtId="166" fontId="2" fillId="0" borderId="0" xfId="2" applyNumberFormat="1" applyFont="1" applyFill="1" applyBorder="1" applyAlignment="1">
      <alignment horizontal="right"/>
    </xf>
    <xf numFmtId="166" fontId="9" fillId="2" borderId="0" xfId="2" quotePrefix="1" applyNumberFormat="1" applyFont="1" applyFill="1" applyBorder="1" applyAlignment="1">
      <alignment horizontal="right" wrapText="1"/>
    </xf>
    <xf numFmtId="166" fontId="9" fillId="0" borderId="0" xfId="2" quotePrefix="1" applyNumberFormat="1" applyFont="1" applyFill="1" applyBorder="1" applyAlignment="1">
      <alignment horizontal="right" wrapText="1"/>
    </xf>
    <xf numFmtId="166" fontId="5" fillId="2" borderId="0" xfId="2" quotePrefix="1" applyNumberFormat="1" applyFont="1" applyFill="1" applyBorder="1" applyAlignment="1">
      <alignment horizontal="right" wrapText="1"/>
    </xf>
    <xf numFmtId="166" fontId="5" fillId="0" borderId="0" xfId="2" quotePrefix="1" applyNumberFormat="1" applyFont="1" applyFill="1" applyBorder="1" applyAlignment="1">
      <alignment horizontal="right" wrapText="1"/>
    </xf>
    <xf numFmtId="166" fontId="0" fillId="0" borderId="0" xfId="2" applyNumberFormat="1" applyFont="1" applyAlignment="1">
      <alignment horizontal="right"/>
    </xf>
    <xf numFmtId="166" fontId="0" fillId="0" borderId="0" xfId="2" applyNumberFormat="1" applyFont="1" applyFill="1" applyAlignment="1">
      <alignment horizontal="right"/>
    </xf>
    <xf numFmtId="14" fontId="3" fillId="2" borderId="1" xfId="0" quotePrefix="1" applyNumberFormat="1" applyFont="1" applyFill="1" applyBorder="1" applyAlignment="1">
      <alignment horizontal="right" wrapText="1"/>
    </xf>
    <xf numFmtId="14" fontId="3" fillId="3" borderId="1" xfId="0" quotePrefix="1" applyNumberFormat="1" applyFont="1" applyFill="1" applyBorder="1" applyAlignment="1">
      <alignment horizontal="right" wrapText="1"/>
    </xf>
    <xf numFmtId="14" fontId="5" fillId="3" borderId="1" xfId="0" quotePrefix="1" applyNumberFormat="1" applyFont="1" applyFill="1" applyBorder="1" applyAlignment="1">
      <alignment horizontal="center" wrapText="1"/>
    </xf>
    <xf numFmtId="49" fontId="3" fillId="2" borderId="1" xfId="0" quotePrefix="1" applyNumberFormat="1" applyFont="1" applyFill="1" applyBorder="1" applyAlignment="1">
      <alignment horizontal="right" wrapText="1"/>
    </xf>
    <xf numFmtId="49" fontId="3" fillId="3" borderId="1" xfId="0" quotePrefix="1" applyNumberFormat="1" applyFont="1" applyFill="1" applyBorder="1" applyAlignment="1">
      <alignment horizontal="right" wrapText="1"/>
    </xf>
  </cellXfs>
  <cellStyles count="3">
    <cellStyle name="Comma" xfId="2" builtinId="3"/>
    <cellStyle name="Normal" xfId="0" builtinId="0"/>
    <cellStyle name="Normal 2" xfId="1" xr:uid="{F8F41AF7-1D87-4903-AE6B-6B4EAF31ED0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5BC3D-15C8-4417-9804-2AF9B312904B}">
  <dimension ref="B1:E41"/>
  <sheetViews>
    <sheetView zoomScaleNormal="100" workbookViewId="0">
      <selection activeCell="F1" sqref="F1:P1048576"/>
    </sheetView>
  </sheetViews>
  <sheetFormatPr baseColWidth="10" defaultColWidth="8.83203125" defaultRowHeight="15" x14ac:dyDescent="0.2"/>
  <cols>
    <col min="2" max="2" width="64.1640625" customWidth="1"/>
    <col min="3" max="3" width="5.83203125" customWidth="1"/>
    <col min="4" max="5" width="13" customWidth="1"/>
  </cols>
  <sheetData>
    <row r="1" spans="2:5" x14ac:dyDescent="0.2">
      <c r="B1" s="1"/>
      <c r="C1" s="1"/>
      <c r="D1" s="1"/>
      <c r="E1" s="1"/>
    </row>
    <row r="2" spans="2:5" ht="17" x14ac:dyDescent="0.2">
      <c r="B2" s="2" t="s">
        <v>38</v>
      </c>
      <c r="C2" s="2" t="s">
        <v>36</v>
      </c>
      <c r="D2" s="43" t="s">
        <v>83</v>
      </c>
      <c r="E2" s="44" t="s">
        <v>77</v>
      </c>
    </row>
    <row r="3" spans="2:5" ht="17" x14ac:dyDescent="0.2">
      <c r="B3" s="13" t="s">
        <v>0</v>
      </c>
      <c r="C3" s="4"/>
      <c r="D3" s="23"/>
      <c r="E3" s="24"/>
    </row>
    <row r="4" spans="2:5" ht="16" x14ac:dyDescent="0.2">
      <c r="B4" s="14" t="s">
        <v>78</v>
      </c>
      <c r="C4" s="4"/>
      <c r="D4" s="25">
        <v>0</v>
      </c>
      <c r="E4" s="24">
        <v>13198</v>
      </c>
    </row>
    <row r="5" spans="2:5" ht="17" x14ac:dyDescent="0.2">
      <c r="B5" s="10" t="s">
        <v>1</v>
      </c>
      <c r="C5" s="4"/>
      <c r="D5" s="25"/>
      <c r="E5" s="26"/>
    </row>
    <row r="6" spans="2:5" ht="16" x14ac:dyDescent="0.2">
      <c r="B6" s="14" t="s">
        <v>30</v>
      </c>
      <c r="C6" s="4"/>
      <c r="D6" s="25"/>
      <c r="E6" s="26"/>
    </row>
    <row r="7" spans="2:5" ht="16" x14ac:dyDescent="0.2">
      <c r="B7" s="15" t="s">
        <v>13</v>
      </c>
      <c r="C7" s="4"/>
      <c r="D7" s="25">
        <v>552</v>
      </c>
      <c r="E7" s="26">
        <v>604</v>
      </c>
    </row>
    <row r="8" spans="2:5" ht="17" x14ac:dyDescent="0.2">
      <c r="B8" s="13" t="s">
        <v>2</v>
      </c>
      <c r="C8" s="4"/>
      <c r="D8" s="23"/>
      <c r="E8" s="24"/>
    </row>
    <row r="9" spans="2:5" ht="16" x14ac:dyDescent="0.2">
      <c r="B9" s="6" t="s">
        <v>14</v>
      </c>
      <c r="C9" s="7"/>
      <c r="D9" s="27">
        <v>11301</v>
      </c>
      <c r="E9" s="28">
        <v>9778</v>
      </c>
    </row>
    <row r="10" spans="2:5" ht="17" x14ac:dyDescent="0.2">
      <c r="B10" s="16" t="s">
        <v>31</v>
      </c>
      <c r="C10" s="17"/>
      <c r="D10" s="23">
        <f>+D9+D7</f>
        <v>11853</v>
      </c>
      <c r="E10" s="24">
        <f>SUM(E5:E9)</f>
        <v>10382</v>
      </c>
    </row>
    <row r="11" spans="2:5" ht="17" x14ac:dyDescent="0.2">
      <c r="B11" s="13" t="s">
        <v>3</v>
      </c>
      <c r="C11" s="4"/>
      <c r="D11" s="23"/>
      <c r="E11" s="24"/>
    </row>
    <row r="12" spans="2:5" ht="17" x14ac:dyDescent="0.2">
      <c r="B12" s="13" t="s">
        <v>4</v>
      </c>
      <c r="C12" s="4"/>
      <c r="D12" s="25"/>
      <c r="E12" s="26"/>
    </row>
    <row r="13" spans="2:5" ht="16" x14ac:dyDescent="0.2">
      <c r="B13" s="5" t="s">
        <v>15</v>
      </c>
      <c r="C13" s="4"/>
      <c r="D13" s="25">
        <f>11+996+600+86</f>
        <v>1693</v>
      </c>
      <c r="E13" s="26">
        <f>23+773</f>
        <v>796</v>
      </c>
    </row>
    <row r="14" spans="2:5" ht="16" x14ac:dyDescent="0.2">
      <c r="B14" s="8" t="s">
        <v>34</v>
      </c>
      <c r="C14" s="3"/>
      <c r="D14" s="29">
        <f>498+17</f>
        <v>515</v>
      </c>
      <c r="E14" s="30">
        <v>251</v>
      </c>
    </row>
    <row r="15" spans="2:5" ht="16" x14ac:dyDescent="0.2">
      <c r="B15" s="11" t="s">
        <v>18</v>
      </c>
      <c r="C15" s="4"/>
      <c r="D15" s="23">
        <f>+D14+D13</f>
        <v>2208</v>
      </c>
      <c r="E15" s="24">
        <f>SUM(E13:E14)</f>
        <v>1047</v>
      </c>
    </row>
    <row r="16" spans="2:5" ht="16" x14ac:dyDescent="0.2">
      <c r="B16" s="6" t="s">
        <v>19</v>
      </c>
      <c r="C16" s="7"/>
      <c r="D16" s="27">
        <v>44234</v>
      </c>
      <c r="E16" s="28">
        <v>12273</v>
      </c>
    </row>
    <row r="17" spans="2:5" ht="17" x14ac:dyDescent="0.2">
      <c r="B17" s="20" t="s">
        <v>20</v>
      </c>
      <c r="C17" s="7"/>
      <c r="D17" s="31">
        <f>+D16+D15</f>
        <v>46442</v>
      </c>
      <c r="E17" s="32">
        <f>+E15+E16</f>
        <v>13320</v>
      </c>
    </row>
    <row r="18" spans="2:5" ht="17" x14ac:dyDescent="0.2">
      <c r="B18" s="16" t="s">
        <v>21</v>
      </c>
      <c r="C18" s="17"/>
      <c r="D18" s="23">
        <f>+D17+D10</f>
        <v>58295</v>
      </c>
      <c r="E18" s="24">
        <f>+E10+E17+E4</f>
        <v>36900</v>
      </c>
    </row>
    <row r="19" spans="2:5" ht="17" x14ac:dyDescent="0.2">
      <c r="B19" s="13" t="s">
        <v>5</v>
      </c>
      <c r="C19" s="4"/>
      <c r="D19" s="23"/>
      <c r="E19" s="24"/>
    </row>
    <row r="20" spans="2:5" ht="17" x14ac:dyDescent="0.2">
      <c r="B20" s="13" t="s">
        <v>6</v>
      </c>
      <c r="C20" s="4"/>
      <c r="D20" s="23"/>
      <c r="E20" s="24"/>
    </row>
    <row r="21" spans="2:5" ht="16" x14ac:dyDescent="0.2">
      <c r="B21" s="11" t="s">
        <v>7</v>
      </c>
      <c r="C21" s="4"/>
      <c r="D21" s="25"/>
      <c r="E21" s="26"/>
    </row>
    <row r="22" spans="2:5" ht="16" x14ac:dyDescent="0.2">
      <c r="B22" s="8" t="s">
        <v>29</v>
      </c>
      <c r="C22" s="45" t="s">
        <v>80</v>
      </c>
      <c r="D22" s="29">
        <v>2301</v>
      </c>
      <c r="E22" s="30">
        <v>1834</v>
      </c>
    </row>
    <row r="23" spans="2:5" ht="16" x14ac:dyDescent="0.2">
      <c r="B23" s="11" t="s">
        <v>28</v>
      </c>
      <c r="C23" s="17"/>
      <c r="D23" s="23">
        <f>+D22</f>
        <v>2301</v>
      </c>
      <c r="E23" s="24">
        <f>SUM(E22:E22)</f>
        <v>1834</v>
      </c>
    </row>
    <row r="24" spans="2:5" ht="17" x14ac:dyDescent="0.2">
      <c r="B24" s="10" t="s">
        <v>8</v>
      </c>
      <c r="C24" s="4"/>
      <c r="D24" s="23"/>
      <c r="E24" s="24"/>
    </row>
    <row r="25" spans="2:5" ht="16" x14ac:dyDescent="0.2">
      <c r="B25" s="14" t="s">
        <v>22</v>
      </c>
      <c r="C25" s="4"/>
      <c r="D25" s="25">
        <v>105431</v>
      </c>
      <c r="E25" s="26">
        <v>77900</v>
      </c>
    </row>
    <row r="26" spans="2:5" ht="16" x14ac:dyDescent="0.2">
      <c r="B26" s="15" t="s">
        <v>33</v>
      </c>
      <c r="C26" s="4"/>
      <c r="D26" s="25">
        <v>-49983</v>
      </c>
      <c r="E26" s="26">
        <v>-28867</v>
      </c>
    </row>
    <row r="27" spans="2:5" ht="16" x14ac:dyDescent="0.2">
      <c r="B27" s="6" t="s">
        <v>23</v>
      </c>
      <c r="C27" s="7"/>
      <c r="D27" s="33">
        <f>-6302+17</f>
        <v>-6285</v>
      </c>
      <c r="E27" s="34">
        <v>-21136</v>
      </c>
    </row>
    <row r="28" spans="2:5" ht="17" x14ac:dyDescent="0.2">
      <c r="B28" s="20" t="s">
        <v>24</v>
      </c>
      <c r="C28" s="7"/>
      <c r="D28" s="31">
        <f>+D27+D26+D25</f>
        <v>49163</v>
      </c>
      <c r="E28" s="32">
        <f>SUM(E25:E27)</f>
        <v>27897</v>
      </c>
    </row>
    <row r="29" spans="2:5" ht="17" x14ac:dyDescent="0.2">
      <c r="B29" s="16" t="s">
        <v>25</v>
      </c>
      <c r="C29" s="4"/>
      <c r="D29" s="23">
        <f>+D28+D23</f>
        <v>51464</v>
      </c>
      <c r="E29" s="24">
        <f>+E23+E28</f>
        <v>29731</v>
      </c>
    </row>
    <row r="30" spans="2:5" ht="16" x14ac:dyDescent="0.2">
      <c r="B30" s="18" t="s">
        <v>9</v>
      </c>
      <c r="C30" s="4"/>
      <c r="D30" s="23"/>
      <c r="E30" s="24"/>
    </row>
    <row r="31" spans="2:5" ht="17" x14ac:dyDescent="0.2">
      <c r="B31" s="10" t="s">
        <v>10</v>
      </c>
      <c r="C31" s="4"/>
      <c r="D31" s="23"/>
      <c r="E31" s="24"/>
    </row>
    <row r="32" spans="2:5" ht="16" x14ac:dyDescent="0.2">
      <c r="B32" s="5" t="s">
        <v>32</v>
      </c>
      <c r="C32" s="9"/>
      <c r="D32" s="35">
        <v>1286</v>
      </c>
      <c r="E32" s="36">
        <v>1429</v>
      </c>
    </row>
    <row r="33" spans="2:5" ht="17" x14ac:dyDescent="0.2">
      <c r="B33" s="13" t="s">
        <v>11</v>
      </c>
      <c r="C33" s="4"/>
      <c r="D33" s="37"/>
      <c r="E33" s="38"/>
    </row>
    <row r="34" spans="2:5" ht="16" x14ac:dyDescent="0.2">
      <c r="B34" s="5" t="s">
        <v>26</v>
      </c>
      <c r="C34" s="4"/>
      <c r="D34" s="39">
        <v>2572</v>
      </c>
      <c r="E34" s="40">
        <v>2680</v>
      </c>
    </row>
    <row r="35" spans="2:5" ht="16" x14ac:dyDescent="0.2">
      <c r="B35" s="5" t="s">
        <v>75</v>
      </c>
      <c r="C35" s="4"/>
      <c r="D35" s="39">
        <v>571</v>
      </c>
      <c r="E35" s="40">
        <v>571</v>
      </c>
    </row>
    <row r="36" spans="2:5" ht="16" x14ac:dyDescent="0.2">
      <c r="B36" s="5" t="s">
        <v>79</v>
      </c>
      <c r="C36" s="4"/>
      <c r="D36" s="39">
        <v>0</v>
      </c>
      <c r="E36" s="40">
        <v>10</v>
      </c>
    </row>
    <row r="37" spans="2:5" ht="16" x14ac:dyDescent="0.2">
      <c r="B37" s="14" t="s">
        <v>27</v>
      </c>
      <c r="C37" s="4"/>
      <c r="D37" s="39">
        <f>175+109</f>
        <v>284</v>
      </c>
      <c r="E37" s="40">
        <v>269</v>
      </c>
    </row>
    <row r="38" spans="2:5" x14ac:dyDescent="0.2">
      <c r="B38" s="19" t="s">
        <v>16</v>
      </c>
      <c r="C38" s="7"/>
      <c r="D38" s="27">
        <f>518+326+265+17+22+221+750-1</f>
        <v>2118</v>
      </c>
      <c r="E38" s="28">
        <v>2210</v>
      </c>
    </row>
    <row r="39" spans="2:5" ht="16" x14ac:dyDescent="0.2">
      <c r="B39" s="22" t="s">
        <v>17</v>
      </c>
      <c r="C39" s="7"/>
      <c r="D39" s="31">
        <f>SUM(D34:D38)</f>
        <v>5545</v>
      </c>
      <c r="E39" s="32">
        <f>SUM(E34:E38)</f>
        <v>5740</v>
      </c>
    </row>
    <row r="40" spans="2:5" ht="16" x14ac:dyDescent="0.2">
      <c r="B40" s="21" t="s">
        <v>12</v>
      </c>
      <c r="C40" s="7"/>
      <c r="D40" s="31">
        <f>+D39+D32+D29</f>
        <v>58295</v>
      </c>
      <c r="E40" s="32">
        <f>+E29+E39+E32</f>
        <v>36900</v>
      </c>
    </row>
    <row r="41" spans="2:5" x14ac:dyDescent="0.2">
      <c r="D41" s="41"/>
      <c r="E41" s="4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2F2A2-EDF5-4A54-9A83-FF1DD7E02939}">
  <dimension ref="B1:E41"/>
  <sheetViews>
    <sheetView zoomScaleNormal="100" workbookViewId="0">
      <selection activeCell="F1" sqref="F1:O1048576"/>
    </sheetView>
  </sheetViews>
  <sheetFormatPr baseColWidth="10" defaultColWidth="8.83203125" defaultRowHeight="15" x14ac:dyDescent="0.2"/>
  <cols>
    <col min="2" max="2" width="64.1640625" customWidth="1"/>
    <col min="3" max="3" width="7" customWidth="1"/>
    <col min="4" max="4" width="13" customWidth="1"/>
    <col min="5" max="5" width="21.83203125" customWidth="1"/>
  </cols>
  <sheetData>
    <row r="1" spans="2:5" x14ac:dyDescent="0.2">
      <c r="B1" s="1"/>
      <c r="C1" s="1"/>
      <c r="D1" s="1"/>
    </row>
    <row r="2" spans="2:5" ht="17" x14ac:dyDescent="0.2">
      <c r="B2" s="12" t="s">
        <v>38</v>
      </c>
      <c r="C2" s="12" t="s">
        <v>36</v>
      </c>
      <c r="D2" s="46" t="s">
        <v>84</v>
      </c>
      <c r="E2" s="47" t="s">
        <v>77</v>
      </c>
    </row>
    <row r="3" spans="2:5" ht="17" x14ac:dyDescent="0.2">
      <c r="B3" s="13" t="s">
        <v>40</v>
      </c>
      <c r="C3" s="4"/>
      <c r="D3" s="23"/>
    </row>
    <row r="4" spans="2:5" ht="16" x14ac:dyDescent="0.2">
      <c r="B4" s="15" t="s">
        <v>81</v>
      </c>
      <c r="C4" s="4"/>
      <c r="D4" s="23"/>
      <c r="E4" s="24">
        <v>13198</v>
      </c>
    </row>
    <row r="5" spans="2:5" ht="17" x14ac:dyDescent="0.2">
      <c r="B5" s="10" t="s">
        <v>41</v>
      </c>
      <c r="C5" s="4"/>
      <c r="D5" s="25"/>
      <c r="E5" s="26"/>
    </row>
    <row r="6" spans="2:5" ht="16" x14ac:dyDescent="0.2">
      <c r="B6" s="14" t="s">
        <v>43</v>
      </c>
      <c r="C6" s="4"/>
      <c r="D6" s="25"/>
      <c r="E6" s="26"/>
    </row>
    <row r="7" spans="2:5" ht="16" x14ac:dyDescent="0.2">
      <c r="B7" s="15" t="s">
        <v>44</v>
      </c>
      <c r="C7" s="4"/>
      <c r="D7" s="25">
        <v>624</v>
      </c>
      <c r="E7" s="26">
        <v>604</v>
      </c>
    </row>
    <row r="8" spans="2:5" ht="17" x14ac:dyDescent="0.2">
      <c r="B8" s="13" t="s">
        <v>42</v>
      </c>
      <c r="C8" s="4"/>
      <c r="D8" s="23"/>
      <c r="E8" s="24"/>
    </row>
    <row r="9" spans="2:5" ht="16" x14ac:dyDescent="0.2">
      <c r="B9" s="6" t="s">
        <v>45</v>
      </c>
      <c r="C9" s="7"/>
      <c r="D9" s="27">
        <v>8246</v>
      </c>
      <c r="E9" s="28">
        <v>9778</v>
      </c>
    </row>
    <row r="10" spans="2:5" ht="17" x14ac:dyDescent="0.2">
      <c r="B10" s="16" t="s">
        <v>46</v>
      </c>
      <c r="C10" s="17"/>
      <c r="D10" s="23">
        <f>SUM(D4:D9)</f>
        <v>8870</v>
      </c>
      <c r="E10" s="24">
        <v>10382</v>
      </c>
    </row>
    <row r="11" spans="2:5" ht="17" x14ac:dyDescent="0.2">
      <c r="B11" s="13" t="s">
        <v>47</v>
      </c>
      <c r="C11" s="4"/>
      <c r="D11" s="23"/>
      <c r="E11" s="24"/>
    </row>
    <row r="12" spans="2:5" ht="17" x14ac:dyDescent="0.2">
      <c r="B12" s="13" t="s">
        <v>48</v>
      </c>
      <c r="C12" s="4"/>
      <c r="D12" s="25"/>
      <c r="E12" s="26"/>
    </row>
    <row r="13" spans="2:5" ht="16" x14ac:dyDescent="0.2">
      <c r="B13" s="5" t="s">
        <v>49</v>
      </c>
      <c r="C13" s="4"/>
      <c r="D13" s="25">
        <f>496</f>
        <v>496</v>
      </c>
      <c r="E13" s="26">
        <v>796</v>
      </c>
    </row>
    <row r="14" spans="2:5" ht="16" x14ac:dyDescent="0.2">
      <c r="B14" s="8" t="s">
        <v>50</v>
      </c>
      <c r="C14" s="3"/>
      <c r="D14" s="29">
        <f>544+424</f>
        <v>968</v>
      </c>
      <c r="E14" s="30">
        <v>251</v>
      </c>
    </row>
    <row r="15" spans="2:5" ht="16" x14ac:dyDescent="0.2">
      <c r="B15" s="11" t="s">
        <v>51</v>
      </c>
      <c r="C15" s="4"/>
      <c r="D15" s="23">
        <f>+D14+D13</f>
        <v>1464</v>
      </c>
      <c r="E15" s="24">
        <v>1047</v>
      </c>
    </row>
    <row r="16" spans="2:5" ht="16" x14ac:dyDescent="0.2">
      <c r="B16" s="6" t="s">
        <v>52</v>
      </c>
      <c r="C16" s="7"/>
      <c r="D16" s="27">
        <v>22951</v>
      </c>
      <c r="E16" s="28">
        <v>12273</v>
      </c>
    </row>
    <row r="17" spans="2:5" ht="17" x14ac:dyDescent="0.2">
      <c r="B17" s="20" t="s">
        <v>53</v>
      </c>
      <c r="C17" s="7"/>
      <c r="D17" s="31">
        <f>+D16+D15</f>
        <v>24415</v>
      </c>
      <c r="E17" s="32">
        <v>13320</v>
      </c>
    </row>
    <row r="18" spans="2:5" ht="17" x14ac:dyDescent="0.2">
      <c r="B18" s="16" t="s">
        <v>54</v>
      </c>
      <c r="C18" s="17"/>
      <c r="D18" s="23">
        <f>+D17+D10</f>
        <v>33285</v>
      </c>
      <c r="E18" s="24">
        <v>36900</v>
      </c>
    </row>
    <row r="19" spans="2:5" ht="17" x14ac:dyDescent="0.2">
      <c r="B19" s="13" t="s">
        <v>55</v>
      </c>
      <c r="C19" s="4"/>
      <c r="D19" s="23"/>
      <c r="E19" s="24"/>
    </row>
    <row r="20" spans="2:5" ht="17" x14ac:dyDescent="0.2">
      <c r="B20" s="13" t="s">
        <v>56</v>
      </c>
      <c r="C20" s="4"/>
      <c r="D20" s="23"/>
      <c r="E20" s="24"/>
    </row>
    <row r="21" spans="2:5" ht="16" x14ac:dyDescent="0.2">
      <c r="B21" s="11" t="s">
        <v>57</v>
      </c>
      <c r="C21" s="4"/>
      <c r="D21" s="25"/>
      <c r="E21" s="26"/>
    </row>
    <row r="22" spans="2:5" ht="16" x14ac:dyDescent="0.2">
      <c r="B22" s="8" t="s">
        <v>58</v>
      </c>
      <c r="C22" s="45" t="s">
        <v>80</v>
      </c>
      <c r="D22" s="29">
        <v>2301</v>
      </c>
      <c r="E22" s="30">
        <v>1834</v>
      </c>
    </row>
    <row r="23" spans="2:5" ht="16" x14ac:dyDescent="0.2">
      <c r="B23" s="11" t="s">
        <v>59</v>
      </c>
      <c r="C23" s="17"/>
      <c r="D23" s="23">
        <f>+D22</f>
        <v>2301</v>
      </c>
      <c r="E23" s="24">
        <v>1834</v>
      </c>
    </row>
    <row r="24" spans="2:5" ht="17" x14ac:dyDescent="0.2">
      <c r="B24" s="10" t="s">
        <v>60</v>
      </c>
      <c r="C24" s="4"/>
      <c r="D24" s="23"/>
      <c r="E24" s="24"/>
    </row>
    <row r="25" spans="2:5" ht="16" x14ac:dyDescent="0.2">
      <c r="B25" s="14" t="s">
        <v>61</v>
      </c>
      <c r="C25" s="4"/>
      <c r="D25" s="25">
        <v>105400</v>
      </c>
      <c r="E25" s="26">
        <v>77900</v>
      </c>
    </row>
    <row r="26" spans="2:5" ht="16" x14ac:dyDescent="0.2">
      <c r="B26" s="15" t="s">
        <v>63</v>
      </c>
      <c r="C26" s="4"/>
      <c r="D26" s="25">
        <v>-49612</v>
      </c>
      <c r="E26" s="26">
        <v>-28867</v>
      </c>
    </row>
    <row r="27" spans="2:5" ht="16" x14ac:dyDescent="0.2">
      <c r="B27" s="6" t="s">
        <v>62</v>
      </c>
      <c r="C27" s="7"/>
      <c r="D27" s="33">
        <v>-28788</v>
      </c>
      <c r="E27" s="34">
        <v>-21136</v>
      </c>
    </row>
    <row r="28" spans="2:5" ht="17" x14ac:dyDescent="0.2">
      <c r="B28" s="20" t="s">
        <v>64</v>
      </c>
      <c r="C28" s="7"/>
      <c r="D28" s="31">
        <f>SUM(D25:D27)</f>
        <v>27000</v>
      </c>
      <c r="E28" s="32">
        <v>27897</v>
      </c>
    </row>
    <row r="29" spans="2:5" ht="17" x14ac:dyDescent="0.2">
      <c r="B29" s="16" t="s">
        <v>74</v>
      </c>
      <c r="C29" s="4"/>
      <c r="D29" s="23">
        <f>+D28+D23</f>
        <v>29301</v>
      </c>
      <c r="E29" s="24">
        <v>29731</v>
      </c>
    </row>
    <row r="30" spans="2:5" ht="16" x14ac:dyDescent="0.2">
      <c r="B30" s="18" t="s">
        <v>65</v>
      </c>
      <c r="C30" s="4"/>
      <c r="D30" s="23"/>
      <c r="E30" s="24"/>
    </row>
    <row r="31" spans="2:5" ht="17" x14ac:dyDescent="0.2">
      <c r="B31" s="10" t="s">
        <v>66</v>
      </c>
      <c r="C31" s="4"/>
      <c r="D31" s="23"/>
      <c r="E31" s="24"/>
    </row>
    <row r="32" spans="2:5" ht="16" x14ac:dyDescent="0.2">
      <c r="B32" s="5" t="s">
        <v>67</v>
      </c>
      <c r="C32" s="9"/>
      <c r="D32" s="35">
        <v>857</v>
      </c>
      <c r="E32" s="36">
        <v>1429</v>
      </c>
    </row>
    <row r="33" spans="2:5" ht="17" x14ac:dyDescent="0.2">
      <c r="B33" s="13" t="s">
        <v>68</v>
      </c>
      <c r="C33" s="4"/>
      <c r="D33" s="37"/>
      <c r="E33" s="38"/>
    </row>
    <row r="34" spans="2:5" ht="16" x14ac:dyDescent="0.2">
      <c r="B34" s="5" t="s">
        <v>69</v>
      </c>
      <c r="C34" s="4"/>
      <c r="D34" s="39">
        <v>978</v>
      </c>
      <c r="E34" s="40">
        <v>2680</v>
      </c>
    </row>
    <row r="35" spans="2:5" ht="16" x14ac:dyDescent="0.2">
      <c r="B35" s="5" t="s">
        <v>76</v>
      </c>
      <c r="C35" s="4"/>
      <c r="D35" s="39">
        <v>571</v>
      </c>
      <c r="E35" s="40">
        <v>571</v>
      </c>
    </row>
    <row r="36" spans="2:5" ht="16" x14ac:dyDescent="0.2">
      <c r="B36" s="5" t="s">
        <v>82</v>
      </c>
      <c r="C36" s="4"/>
      <c r="D36" s="39">
        <v>0</v>
      </c>
      <c r="E36" s="40">
        <v>10</v>
      </c>
    </row>
    <row r="37" spans="2:5" ht="16" x14ac:dyDescent="0.2">
      <c r="B37" s="14" t="s">
        <v>70</v>
      </c>
      <c r="C37" s="4"/>
      <c r="D37" s="39">
        <v>416</v>
      </c>
      <c r="E37" s="40">
        <v>269</v>
      </c>
    </row>
    <row r="38" spans="2:5" x14ac:dyDescent="0.2">
      <c r="B38" s="19" t="s">
        <v>71</v>
      </c>
      <c r="C38" s="7"/>
      <c r="D38" s="27">
        <f>1161+1</f>
        <v>1162</v>
      </c>
      <c r="E38" s="28">
        <v>2210</v>
      </c>
    </row>
    <row r="39" spans="2:5" ht="16" x14ac:dyDescent="0.2">
      <c r="B39" s="22" t="s">
        <v>72</v>
      </c>
      <c r="C39" s="7"/>
      <c r="D39" s="31">
        <f>SUM(D34:D38)</f>
        <v>3127</v>
      </c>
      <c r="E39" s="32">
        <v>5740</v>
      </c>
    </row>
    <row r="40" spans="2:5" ht="16" x14ac:dyDescent="0.2">
      <c r="B40" s="21" t="s">
        <v>73</v>
      </c>
      <c r="C40" s="7"/>
      <c r="D40" s="31">
        <f>+D23+D28+D32+D39</f>
        <v>33285</v>
      </c>
      <c r="E40" s="32">
        <v>36900</v>
      </c>
    </row>
    <row r="41" spans="2:5" x14ac:dyDescent="0.2">
      <c r="D41" s="4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E5D4D-DA31-4CAC-A294-28CAC035FE2C}">
  <dimension ref="A1:E2"/>
  <sheetViews>
    <sheetView tabSelected="1" workbookViewId="0">
      <selection activeCell="I13" sqref="I13"/>
    </sheetView>
  </sheetViews>
  <sheetFormatPr baseColWidth="10" defaultColWidth="8.83203125" defaultRowHeight="15" x14ac:dyDescent="0.2"/>
  <cols>
    <col min="3" max="5" width="11.1640625" bestFit="1" customWidth="1"/>
  </cols>
  <sheetData>
    <row r="1" spans="1:5" x14ac:dyDescent="0.2">
      <c r="C1" t="s">
        <v>37</v>
      </c>
      <c r="D1" t="s">
        <v>39</v>
      </c>
      <c r="E1" t="s">
        <v>39</v>
      </c>
    </row>
    <row r="2" spans="1:5" x14ac:dyDescent="0.2">
      <c r="A2" t="s">
        <v>35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868732CDBE174383D3B7CC94B9A60B" ma:contentTypeVersion="11" ma:contentTypeDescription="Create a new document." ma:contentTypeScope="" ma:versionID="855852fcc4c418ac4337f5efddc65159">
  <xsd:schema xmlns:xsd="http://www.w3.org/2001/XMLSchema" xmlns:xs="http://www.w3.org/2001/XMLSchema" xmlns:p="http://schemas.microsoft.com/office/2006/metadata/properties" xmlns:ns2="30c980a3-2532-44b0-943e-3f5ba27720a4" targetNamespace="http://schemas.microsoft.com/office/2006/metadata/properties" ma:root="true" ma:fieldsID="1af33a21e90f0f58b9d9fa12a15d0a75" ns2:_="">
    <xsd:import namespace="30c980a3-2532-44b0-943e-3f5ba27720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c980a3-2532-44b0-943e-3f5ba27720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9C263B4-F3D1-45F0-9510-F6481FF3ABB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4C6BC0F-A8FB-4C02-958D-B509AE1E9B3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1353B60-BFA6-47B4-923C-EF17CA20B5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c980a3-2532-44b0-943e-3f5ba27720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Berggren Lagercrantz</dc:creator>
  <cp:lastModifiedBy>Microsoft Office User</cp:lastModifiedBy>
  <dcterms:created xsi:type="dcterms:W3CDTF">2021-07-12T11:34:08Z</dcterms:created>
  <dcterms:modified xsi:type="dcterms:W3CDTF">2023-01-18T16:01:43Z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0x010100BD868732CDBE174383D3B7CC94B9A60B</vt:lpwstr>
  </property>
</Properties>
</file>